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75" yWindow="90" windowWidth="11340" windowHeight="9975" tabRatio="601" activeTab="0"/>
  </bookViews>
  <sheets>
    <sheet name="СРЕДНЕСРОЧНЫЙ 1 СЛУШ" sheetId="1" r:id="rId1"/>
  </sheets>
  <definedNames>
    <definedName name="_xlnm.Print_Area" localSheetId="0">'СРЕДНЕСРОЧНЫЙ 1 СЛУШ'!$A$1:$G$63</definedName>
  </definedNames>
  <calcPr fullCalcOnLoad="1"/>
</workbook>
</file>

<file path=xl/sharedStrings.xml><?xml version="1.0" encoding="utf-8"?>
<sst xmlns="http://schemas.openxmlformats.org/spreadsheetml/2006/main" count="143" uniqueCount="135">
  <si>
    <t>№</t>
  </si>
  <si>
    <t>Источники доходов</t>
  </si>
  <si>
    <t>3</t>
  </si>
  <si>
    <t>Налог на имущество физических лиц</t>
  </si>
  <si>
    <t>4</t>
  </si>
  <si>
    <t>1.1</t>
  </si>
  <si>
    <t>1.2</t>
  </si>
  <si>
    <t>2</t>
  </si>
  <si>
    <t>(тыс.руб.)</t>
  </si>
  <si>
    <t>Единый налог на вмененный доход для отдельных видов деятельности</t>
  </si>
  <si>
    <t>Денежные взыскания (штрафы) 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</si>
  <si>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</si>
  <si>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Субвенция  бюджету МО Смольнинское на исполнение ОМСУ государственных полномочий СПб по организации и осуществлению деятельности по опеке и попечительству</t>
  </si>
  <si>
    <t>Субвенция  бюджету МО Смольнинское на исполнение ОМСУ государственных полномочий СПб по выплате денежных средств на содержание детей, находящихся под опекой (попечительством), и детей, переданных на воспитание в приемные семьи</t>
  </si>
  <si>
    <t>Субвенция  бюджету МО Смольнинское на исполнение ОМСУ государственных полномочий СПб по оплате труда приемных родителей</t>
  </si>
  <si>
    <t>Изменение остатков средств бюджета на счетах в банке</t>
  </si>
  <si>
    <t>Утверждаю</t>
  </si>
  <si>
    <t>Средства, составляющие восстановительную стоимость зеленых насаждений внутриквартального озеленения и зачисляемые в бюджеты внутригородских МО СПб в соответствии с законодательством СПб</t>
  </si>
  <si>
    <t xml:space="preserve">Всего доходов </t>
  </si>
  <si>
    <t>Всего расходов</t>
  </si>
  <si>
    <t>Профицит (+), Дефицит (-)</t>
  </si>
  <si>
    <t>Источники финансирования дефицита бюджета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</si>
  <si>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</si>
  <si>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</si>
  <si>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</si>
  <si>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</si>
  <si>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</si>
  <si>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</si>
  <si>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</si>
  <si>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</si>
  <si>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</si>
  <si>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</si>
  <si>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</si>
  <si>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Субвенции бюджетам внутригородских МО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нарушениях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</si>
  <si>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</si>
  <si>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</si>
  <si>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</si>
  <si>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1.14</t>
  </si>
  <si>
    <t>1.15</t>
  </si>
  <si>
    <t>Задолженность и перерасчеты по отмененным налогам, сборам и иным обязательным платежам</t>
  </si>
  <si>
    <t>№ п\п</t>
  </si>
  <si>
    <t>Наименование разделов и подразделов</t>
  </si>
  <si>
    <t>Раздел, подраздел</t>
  </si>
  <si>
    <t>План на 2014 год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</si>
  <si>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</si>
  <si>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</si>
  <si>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</si>
  <si>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</si>
  <si>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</si>
  <si>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</si>
  <si>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</si>
  <si>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</si>
  <si>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</si>
  <si>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</si>
  <si>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</si>
  <si>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</si>
  <si>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</si>
  <si>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</si>
  <si>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2.1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</si>
  <si>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</si>
  <si>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</si>
  <si>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Жилищно-коммунальное хозяйство</t>
  </si>
  <si>
    <t>0500</t>
  </si>
  <si>
    <t>3.1</t>
  </si>
  <si>
    <t>Благоустройство</t>
  </si>
  <si>
    <t>0503</t>
  </si>
  <si>
    <t>Образование</t>
  </si>
  <si>
    <t>0700</t>
  </si>
  <si>
    <t>4.1</t>
  </si>
  <si>
    <t>Молодежная политика и оздоровление детей</t>
  </si>
  <si>
    <t>0707</t>
  </si>
  <si>
    <t>Культура, кинемотография</t>
  </si>
  <si>
    <t>0800</t>
  </si>
  <si>
    <t>5.1</t>
  </si>
  <si>
    <t>Культура</t>
  </si>
  <si>
    <t>0801</t>
  </si>
  <si>
    <t>6</t>
  </si>
  <si>
    <t>Социальная политика</t>
  </si>
  <si>
    <t>1000</t>
  </si>
  <si>
    <t>6.1</t>
  </si>
  <si>
    <t>Социальное обеспечение населения</t>
  </si>
  <si>
    <t>1003</t>
  </si>
  <si>
    <t>Охрана семьи и детства</t>
  </si>
  <si>
    <t>1004</t>
  </si>
  <si>
    <t>7</t>
  </si>
  <si>
    <t>Физическая культура и спорт</t>
  </si>
  <si>
    <t>1100</t>
  </si>
  <si>
    <t>7.1</t>
  </si>
  <si>
    <t>Другие вопросы в области физической культуры и спорта</t>
  </si>
  <si>
    <t>8</t>
  </si>
  <si>
    <t>Средства массовой информации</t>
  </si>
  <si>
    <t>1200</t>
  </si>
  <si>
    <t>8.1</t>
  </si>
  <si>
    <t>Телевидение и радиовещание</t>
  </si>
  <si>
    <t>Периодическая печать и издательства</t>
  </si>
  <si>
    <t>1202</t>
  </si>
  <si>
    <t>И.А.Андреева</t>
  </si>
  <si>
    <t>М.Н.Бездетнова</t>
  </si>
  <si>
    <t>____________    О.Н.Комарова</t>
  </si>
  <si>
    <t>План                          на 2015 год</t>
  </si>
  <si>
    <t>План на 2015 год</t>
  </si>
  <si>
    <t>Исполнитель: Главный специалист</t>
  </si>
  <si>
    <t>Прочие неналоговые доходы</t>
  </si>
  <si>
    <t>И.о. главы Администрации МО Смольнинское</t>
  </si>
  <si>
    <t>1101</t>
  </si>
  <si>
    <t>1204</t>
  </si>
  <si>
    <t>5.2</t>
  </si>
  <si>
    <t>7.2</t>
  </si>
  <si>
    <t>" _____ "  _____________  2013 г.</t>
  </si>
  <si>
    <t>ПРОЕКТ СРЕДНЕСРОЧНОГО    ФИНАНСОВОГО  ПЛАНА  МО СМОЛЬНИНСКОЕ НА 2014 - 2016 ГОДЫ</t>
  </si>
  <si>
    <t>Прогноз  исполнения в 2013 году</t>
  </si>
  <si>
    <t>План                           на 2014 год</t>
  </si>
  <si>
    <t>План                          на 2016 год</t>
  </si>
  <si>
    <t xml:space="preserve">Планируемое распределение расходов бюджета МО Смольнинское в 2014 - 2016 годах </t>
  </si>
  <si>
    <t>Прогноз исполнения бюджета в 2013 году</t>
  </si>
  <si>
    <t>План на 2016 год</t>
  </si>
  <si>
    <t>Обеспечение проведения выборов и референдумов</t>
  </si>
  <si>
    <t>0107</t>
  </si>
  <si>
    <t>Охрана окружающей среды</t>
  </si>
  <si>
    <t>0600</t>
  </si>
  <si>
    <t>Другие вопросы в области охраны окружающей среды</t>
  </si>
  <si>
    <t>0605</t>
  </si>
  <si>
    <t>Профессиональная подготовка, переподготовка и повышение квалификации</t>
  </si>
  <si>
    <t>0705</t>
  </si>
  <si>
    <t>9</t>
  </si>
  <si>
    <t>9.1</t>
  </si>
  <si>
    <t>9.2</t>
  </si>
  <si>
    <t>Главный бухгалтер - руководитель отдела учета и отчетности</t>
  </si>
  <si>
    <t>5.3</t>
  </si>
  <si>
    <t>Другие вопросы в области образования</t>
  </si>
  <si>
    <t>0709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</si>
  <si>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 Москвы и Санкт-Петербурга</t>
  </si>
  <si>
    <t>1.16</t>
  </si>
  <si>
    <t>Доходы от возмещения ущерба при возникновении страховых случаев</t>
  </si>
  <si>
    <t>Приложение  2                                                                       к решению МС МО Смольнинское                                                                     от 21.11.2013 № 232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</si>
</sst>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_-* #,##0.0_р_._-;\-* #,##0.0_р_._-;_-* &quot;-&quot;?_р_._-;_-@_-"/>
    <numFmt numFmtId="167" formatCode="_-* #,##0.00_р_._-;\-* #,##0.00_р_._-;_-* &quot;-&quot;_р_._-;_-@_-"/>
    <numFmt numFmtId="168" formatCode="_-* #,##0.000_р_._-;\-* #,##0.000_р_._-;_-* &quot;-&quot;_р_._-;_-@_-"/>
    <numFmt numFmtId="169" formatCode="000000"/>
    <numFmt numFmtId="170" formatCode="#,##0_ ;\-#,##0\ 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_р_._-;\-* #,##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165" fontId="1" fillId="0" borderId="0" xfId="61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65" fontId="1" fillId="0" borderId="10" xfId="6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4" fontId="1" fillId="0" borderId="10" xfId="60" applyNumberFormat="1" applyFont="1" applyFill="1" applyBorder="1" applyAlignment="1">
      <alignment horizontal="center" vertical="center"/>
    </xf>
    <xf numFmtId="171" fontId="1" fillId="0" borderId="10" xfId="6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165" fontId="2" fillId="33" borderId="10" xfId="61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60" applyNumberFormat="1" applyFont="1" applyFill="1" applyBorder="1" applyAlignment="1">
      <alignment horizontal="center" vertical="center"/>
    </xf>
    <xf numFmtId="171" fontId="2" fillId="0" borderId="10" xfId="6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1" fillId="0" borderId="10" xfId="0" applyFont="1" applyBorder="1" applyAlignment="1">
      <alignment/>
    </xf>
    <xf numFmtId="166" fontId="2" fillId="33" borderId="10" xfId="6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174" fontId="2" fillId="3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1" fillId="35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179" fontId="1" fillId="0" borderId="10" xfId="60" applyNumberFormat="1" applyFont="1" applyFill="1" applyBorder="1" applyAlignment="1">
      <alignment horizontal="center" vertical="center"/>
    </xf>
    <xf numFmtId="179" fontId="2" fillId="33" borderId="10" xfId="61" applyNumberFormat="1" applyFont="1" applyFill="1" applyBorder="1" applyAlignment="1">
      <alignment horizontal="center" vertical="center" wrapText="1"/>
    </xf>
    <xf numFmtId="174" fontId="1" fillId="0" borderId="10" xfId="62" applyNumberFormat="1" applyFont="1" applyBorder="1" applyAlignment="1">
      <alignment horizontal="center" vertical="center"/>
    </xf>
    <xf numFmtId="174" fontId="2" fillId="34" borderId="10" xfId="62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174" fontId="1" fillId="0" borderId="10" xfId="62" applyNumberFormat="1" applyFont="1" applyFill="1" applyBorder="1" applyAlignment="1">
      <alignment horizontal="center" vertical="center"/>
    </xf>
    <xf numFmtId="174" fontId="1" fillId="35" borderId="10" xfId="62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vertical="center" wrapText="1"/>
    </xf>
    <xf numFmtId="49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 wrapText="1"/>
    </xf>
    <xf numFmtId="174" fontId="2" fillId="37" borderId="10" xfId="0" applyNumberFormat="1" applyFont="1" applyFill="1" applyBorder="1" applyAlignment="1">
      <alignment horizontal="center" vertical="center"/>
    </xf>
    <xf numFmtId="43" fontId="1" fillId="0" borderId="10" xfId="60" applyFont="1" applyBorder="1" applyAlignment="1">
      <alignment horizontal="center" vertical="center"/>
    </xf>
    <xf numFmtId="43" fontId="1" fillId="0" borderId="10" xfId="6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64" fontId="1" fillId="0" borderId="10" xfId="60" applyNumberFormat="1" applyFont="1" applyFill="1" applyBorder="1" applyAlignment="1">
      <alignment horizontal="center" vertical="center"/>
    </xf>
    <xf numFmtId="43" fontId="2" fillId="34" borderId="10" xfId="6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165" fontId="3" fillId="0" borderId="10" xfId="61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right" textRotation="180" wrapText="1"/>
    </xf>
    <xf numFmtId="0" fontId="0" fillId="0" borderId="12" xfId="0" applyFont="1" applyBorder="1" applyAlignment="1">
      <alignment horizontal="right" textRotation="180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SheetLayoutView="100" zoomScalePageLayoutView="0" workbookViewId="0" topLeftCell="A1">
      <selection activeCell="F63" sqref="F63"/>
    </sheetView>
  </sheetViews>
  <sheetFormatPr defaultColWidth="9.00390625" defaultRowHeight="12.75"/>
  <cols>
    <col min="1" max="1" width="7.125" style="3" customWidth="1"/>
    <col min="2" max="2" width="97.375" style="4" customWidth="1"/>
    <col min="3" max="3" width="13.625" style="5" customWidth="1"/>
    <col min="4" max="4" width="13.125" style="6" customWidth="1"/>
    <col min="5" max="5" width="14.25390625" style="6" customWidth="1"/>
    <col min="6" max="6" width="13.75390625" style="6" customWidth="1"/>
    <col min="7" max="7" width="14.125" style="6" customWidth="1"/>
    <col min="8" max="16384" width="9.125" style="6" customWidth="1"/>
  </cols>
  <sheetData>
    <row r="1" spans="4:6" ht="15.75">
      <c r="D1" s="26"/>
      <c r="F1" s="6" t="s">
        <v>16</v>
      </c>
    </row>
    <row r="2" spans="4:6" ht="15.75">
      <c r="D2" s="26"/>
      <c r="E2" s="26"/>
      <c r="F2" s="28" t="s">
        <v>103</v>
      </c>
    </row>
    <row r="3" spans="4:6" ht="15.75">
      <c r="D3" s="26"/>
      <c r="E3" s="26"/>
      <c r="F3" s="17" t="s">
        <v>98</v>
      </c>
    </row>
    <row r="4" spans="4:6" ht="15.75">
      <c r="D4" s="26"/>
      <c r="E4" s="26"/>
      <c r="F4" s="28" t="s">
        <v>108</v>
      </c>
    </row>
    <row r="5" ht="15.75">
      <c r="F5" s="17"/>
    </row>
    <row r="6" spans="1:6" s="7" customFormat="1" ht="15.75">
      <c r="A6" s="64" t="s">
        <v>109</v>
      </c>
      <c r="B6" s="65"/>
      <c r="C6" s="65"/>
      <c r="D6" s="65"/>
      <c r="E6" s="65"/>
      <c r="F6" s="65"/>
    </row>
    <row r="7" spans="4:6" ht="12.75" customHeight="1">
      <c r="D7" s="3"/>
      <c r="F7" s="3" t="s">
        <v>8</v>
      </c>
    </row>
    <row r="8" spans="1:6" s="3" customFormat="1" ht="47.25" customHeight="1">
      <c r="A8" s="8" t="s">
        <v>0</v>
      </c>
      <c r="B8" s="11" t="s">
        <v>1</v>
      </c>
      <c r="C8" s="12" t="s">
        <v>110</v>
      </c>
      <c r="D8" s="9" t="s">
        <v>111</v>
      </c>
      <c r="E8" s="9" t="s">
        <v>99</v>
      </c>
      <c r="F8" s="9" t="s">
        <v>112</v>
      </c>
    </row>
    <row r="9" spans="1:6" s="3" customFormat="1" ht="17.25" customHeight="1">
      <c r="A9" s="19">
        <v>1</v>
      </c>
      <c r="B9" s="20" t="s">
        <v>18</v>
      </c>
      <c r="C9" s="49">
        <f>SUM(C10:C25)</f>
        <v>162000</v>
      </c>
      <c r="D9" s="21">
        <f>SUM(D10:D24)</f>
        <v>164999.99999999997</v>
      </c>
      <c r="E9" s="21">
        <f>SUM(E10:E24)</f>
        <v>169999.99739999996</v>
      </c>
      <c r="F9" s="21">
        <f>SUM(F10:F24)</f>
        <v>175000.018757</v>
      </c>
    </row>
    <row r="10" spans="1:6" ht="20.25" customHeight="1">
      <c r="A10" s="1" t="s">
        <v>5</v>
      </c>
      <c r="B10" s="18" t="s">
        <v>34</v>
      </c>
      <c r="C10" s="15">
        <v>48342.9</v>
      </c>
      <c r="D10" s="16">
        <v>50000</v>
      </c>
      <c r="E10" s="16">
        <f>D10*1.058-623.6+1000-2000-500</f>
        <v>50776.4</v>
      </c>
      <c r="F10" s="16">
        <f>E10*1.055+351.6-2900</f>
        <v>51020.702</v>
      </c>
    </row>
    <row r="11" spans="1:6" ht="31.5">
      <c r="A11" s="1" t="s">
        <v>6</v>
      </c>
      <c r="B11" s="18" t="s">
        <v>35</v>
      </c>
      <c r="C11" s="15">
        <v>9369.9</v>
      </c>
      <c r="D11" s="16">
        <v>9610.3</v>
      </c>
      <c r="E11" s="16">
        <f aca="true" t="shared" si="0" ref="E11:E19">D11*1.058</f>
        <v>10167.6974</v>
      </c>
      <c r="F11" s="16">
        <f aca="true" t="shared" si="1" ref="F11:F19">E11*1.055</f>
        <v>10726.920756999998</v>
      </c>
    </row>
    <row r="12" spans="1:6" ht="15.75">
      <c r="A12" s="1" t="s">
        <v>22</v>
      </c>
      <c r="B12" s="18" t="s">
        <v>36</v>
      </c>
      <c r="C12" s="15">
        <v>4108.1</v>
      </c>
      <c r="D12" s="16">
        <v>4300</v>
      </c>
      <c r="E12" s="16">
        <f t="shared" si="0"/>
        <v>4549.400000000001</v>
      </c>
      <c r="F12" s="16">
        <f t="shared" si="1"/>
        <v>4799.617</v>
      </c>
    </row>
    <row r="13" spans="1:6" ht="18.75" customHeight="1">
      <c r="A13" s="1" t="s">
        <v>23</v>
      </c>
      <c r="B13" s="29" t="s">
        <v>9</v>
      </c>
      <c r="C13" s="15">
        <v>30199.8</v>
      </c>
      <c r="D13" s="16">
        <v>32000</v>
      </c>
      <c r="E13" s="16">
        <f>D13*1.058-856</f>
        <v>33000</v>
      </c>
      <c r="F13" s="16">
        <f>E13*1.055-825</f>
        <v>33990</v>
      </c>
    </row>
    <row r="14" spans="1:6" ht="17.25" customHeight="1">
      <c r="A14" s="1" t="s">
        <v>24</v>
      </c>
      <c r="B14" s="14" t="s">
        <v>3</v>
      </c>
      <c r="C14" s="15">
        <v>42876.9</v>
      </c>
      <c r="D14" s="16">
        <v>42000</v>
      </c>
      <c r="E14" s="16">
        <f>D14*1.058-1000-644</f>
        <v>42792</v>
      </c>
      <c r="F14" s="16">
        <f>E14*1.055-1000</f>
        <v>44145.56</v>
      </c>
    </row>
    <row r="15" spans="1:6" ht="21" customHeight="1">
      <c r="A15" s="1" t="s">
        <v>25</v>
      </c>
      <c r="B15" s="14" t="s">
        <v>39</v>
      </c>
      <c r="C15" s="15">
        <v>4.1</v>
      </c>
      <c r="D15" s="16">
        <v>0</v>
      </c>
      <c r="E15" s="16">
        <f>D15*1.062</f>
        <v>0</v>
      </c>
      <c r="F15" s="16">
        <f>E15*1.061</f>
        <v>0</v>
      </c>
    </row>
    <row r="16" spans="1:6" ht="48" customHeight="1">
      <c r="A16" s="1" t="s">
        <v>26</v>
      </c>
      <c r="B16" s="14" t="s">
        <v>17</v>
      </c>
      <c r="C16" s="15">
        <v>1305.3</v>
      </c>
      <c r="D16" s="16">
        <v>1300</v>
      </c>
      <c r="E16" s="16">
        <f t="shared" si="0"/>
        <v>1375.4</v>
      </c>
      <c r="F16" s="16">
        <f t="shared" si="1"/>
        <v>1451.047</v>
      </c>
    </row>
    <row r="17" spans="1:6" ht="49.5" customHeight="1">
      <c r="A17" s="1" t="s">
        <v>27</v>
      </c>
      <c r="B17" s="14" t="s">
        <v>10</v>
      </c>
      <c r="C17" s="15">
        <v>837.3</v>
      </c>
      <c r="D17" s="16">
        <v>700</v>
      </c>
      <c r="E17" s="16">
        <f t="shared" si="0"/>
        <v>740.6</v>
      </c>
      <c r="F17" s="16">
        <f t="shared" si="1"/>
        <v>781.333</v>
      </c>
    </row>
    <row r="18" spans="1:6" ht="16.5" customHeight="1">
      <c r="A18" s="1" t="s">
        <v>28</v>
      </c>
      <c r="B18" s="61" t="s">
        <v>133</v>
      </c>
      <c r="C18" s="62">
        <v>29.6</v>
      </c>
      <c r="D18" s="16">
        <v>0</v>
      </c>
      <c r="E18" s="16">
        <f>D18*1.062</f>
        <v>0</v>
      </c>
      <c r="F18" s="16">
        <f>E18*1.061</f>
        <v>0</v>
      </c>
    </row>
    <row r="19" spans="1:6" ht="18" customHeight="1">
      <c r="A19" s="1" t="s">
        <v>29</v>
      </c>
      <c r="B19" s="29" t="s">
        <v>11</v>
      </c>
      <c r="C19" s="16">
        <v>9392.7</v>
      </c>
      <c r="D19" s="16">
        <v>8100</v>
      </c>
      <c r="E19" s="16">
        <f t="shared" si="0"/>
        <v>8569.800000000001</v>
      </c>
      <c r="F19" s="16">
        <f t="shared" si="1"/>
        <v>9041.139000000001</v>
      </c>
    </row>
    <row r="20" spans="1:6" ht="17.25" customHeight="1">
      <c r="A20" s="1" t="s">
        <v>30</v>
      </c>
      <c r="B20" s="29" t="s">
        <v>102</v>
      </c>
      <c r="C20" s="48">
        <v>75.2</v>
      </c>
      <c r="D20" s="16">
        <v>0</v>
      </c>
      <c r="E20" s="16">
        <v>0</v>
      </c>
      <c r="F20" s="16">
        <v>0</v>
      </c>
    </row>
    <row r="21" spans="1:7" ht="34.5" customHeight="1">
      <c r="A21" s="1" t="s">
        <v>31</v>
      </c>
      <c r="B21" s="14" t="s">
        <v>12</v>
      </c>
      <c r="C21" s="16">
        <v>3367.6</v>
      </c>
      <c r="D21" s="16">
        <v>3627.4</v>
      </c>
      <c r="E21" s="16">
        <v>3862.3</v>
      </c>
      <c r="F21" s="16">
        <v>4097.2</v>
      </c>
      <c r="G21" s="68" t="s">
        <v>134</v>
      </c>
    </row>
    <row r="22" spans="1:7" ht="63" customHeight="1">
      <c r="A22" s="1" t="s">
        <v>32</v>
      </c>
      <c r="B22" s="27" t="s">
        <v>33</v>
      </c>
      <c r="C22" s="60">
        <v>0</v>
      </c>
      <c r="D22" s="48">
        <v>5.3</v>
      </c>
      <c r="E22" s="48">
        <v>5.6</v>
      </c>
      <c r="F22" s="48">
        <v>5.9</v>
      </c>
      <c r="G22" s="69"/>
    </row>
    <row r="23" spans="1:7" ht="47.25" customHeight="1">
      <c r="A23" s="1" t="s">
        <v>37</v>
      </c>
      <c r="B23" s="14" t="s">
        <v>13</v>
      </c>
      <c r="C23" s="16">
        <v>8197</v>
      </c>
      <c r="D23" s="16">
        <v>9190.6</v>
      </c>
      <c r="E23" s="16">
        <v>9723.9</v>
      </c>
      <c r="F23" s="16">
        <v>10259.6</v>
      </c>
      <c r="G23" s="69"/>
    </row>
    <row r="24" spans="1:7" ht="31.5" customHeight="1">
      <c r="A24" s="1" t="s">
        <v>38</v>
      </c>
      <c r="B24" s="14" t="s">
        <v>14</v>
      </c>
      <c r="C24" s="16">
        <v>3896.8</v>
      </c>
      <c r="D24" s="16">
        <v>4166.4</v>
      </c>
      <c r="E24" s="16">
        <v>4436.9</v>
      </c>
      <c r="F24" s="16">
        <v>4681</v>
      </c>
      <c r="G24" s="69"/>
    </row>
    <row r="25" spans="1:7" ht="48.75" customHeight="1">
      <c r="A25" s="1" t="s">
        <v>132</v>
      </c>
      <c r="B25" s="14" t="s">
        <v>131</v>
      </c>
      <c r="C25" s="16">
        <v>-3.2</v>
      </c>
      <c r="D25" s="16">
        <v>0</v>
      </c>
      <c r="E25" s="16">
        <v>0</v>
      </c>
      <c r="F25" s="16">
        <v>0</v>
      </c>
      <c r="G25" s="69"/>
    </row>
    <row r="26" spans="1:7" s="7" customFormat="1" ht="17.25" customHeight="1">
      <c r="A26" s="22" t="s">
        <v>7</v>
      </c>
      <c r="B26" s="23" t="s">
        <v>19</v>
      </c>
      <c r="C26" s="30">
        <f>D59</f>
        <v>140000</v>
      </c>
      <c r="D26" s="24">
        <f>E59</f>
        <v>185000</v>
      </c>
      <c r="E26" s="24">
        <f>F59</f>
        <v>235000</v>
      </c>
      <c r="F26" s="24">
        <f>G59</f>
        <v>220000</v>
      </c>
      <c r="G26" s="69"/>
    </row>
    <row r="27" spans="1:7" s="7" customFormat="1" ht="18.75" customHeight="1">
      <c r="A27" s="2" t="s">
        <v>2</v>
      </c>
      <c r="B27" s="13" t="s">
        <v>20</v>
      </c>
      <c r="C27" s="25">
        <f>C9-C26</f>
        <v>22000</v>
      </c>
      <c r="D27" s="25">
        <f>D9-D26</f>
        <v>-20000.00000000003</v>
      </c>
      <c r="E27" s="25">
        <f>E9-E26</f>
        <v>-65000.002600000036</v>
      </c>
      <c r="F27" s="25">
        <f>F9-F26</f>
        <v>-44999.98124299999</v>
      </c>
      <c r="G27" s="69"/>
    </row>
    <row r="28" spans="1:7" s="7" customFormat="1" ht="24.75" customHeight="1">
      <c r="A28" s="2" t="s">
        <v>4</v>
      </c>
      <c r="B28" s="13" t="s">
        <v>21</v>
      </c>
      <c r="C28" s="66" t="s">
        <v>15</v>
      </c>
      <c r="D28" s="67"/>
      <c r="E28" s="67"/>
      <c r="F28" s="67"/>
      <c r="G28" s="69"/>
    </row>
    <row r="29" spans="1:7" ht="15.75">
      <c r="A29" s="70" t="s">
        <v>113</v>
      </c>
      <c r="B29" s="71"/>
      <c r="C29" s="71"/>
      <c r="D29" s="71"/>
      <c r="E29" s="71"/>
      <c r="F29" s="71"/>
      <c r="G29" s="72"/>
    </row>
    <row r="30" spans="1:7" ht="15.75">
      <c r="A30" s="31"/>
      <c r="B30" s="32"/>
      <c r="C30" s="33"/>
      <c r="D30" s="33"/>
      <c r="E30" s="33"/>
      <c r="G30" s="33" t="s">
        <v>8</v>
      </c>
    </row>
    <row r="31" spans="1:7" ht="55.5" customHeight="1">
      <c r="A31" s="34" t="s">
        <v>40</v>
      </c>
      <c r="B31" s="35" t="s">
        <v>41</v>
      </c>
      <c r="C31" s="34" t="s">
        <v>42</v>
      </c>
      <c r="D31" s="36" t="s">
        <v>114</v>
      </c>
      <c r="E31" s="36" t="s">
        <v>43</v>
      </c>
      <c r="F31" s="36" t="s">
        <v>100</v>
      </c>
      <c r="G31" s="36" t="s">
        <v>115</v>
      </c>
    </row>
    <row r="32" spans="1:7" ht="15.75">
      <c r="A32" s="37">
        <v>1</v>
      </c>
      <c r="B32" s="38" t="s">
        <v>44</v>
      </c>
      <c r="C32" s="37" t="s">
        <v>45</v>
      </c>
      <c r="D32" s="39">
        <f>SUM(D33:D38)</f>
        <v>23280.7</v>
      </c>
      <c r="E32" s="39">
        <f>SUM(E33:E38)</f>
        <v>57815</v>
      </c>
      <c r="F32" s="39">
        <f>SUM(F33:F38)</f>
        <v>74800</v>
      </c>
      <c r="G32" s="39">
        <f>SUM(G33:G38)</f>
        <v>36470</v>
      </c>
    </row>
    <row r="33" spans="1:7" ht="31.5">
      <c r="A33" s="40" t="s">
        <v>5</v>
      </c>
      <c r="B33" s="41" t="s">
        <v>46</v>
      </c>
      <c r="C33" s="40" t="s">
        <v>47</v>
      </c>
      <c r="D33" s="50">
        <v>1165</v>
      </c>
      <c r="E33" s="50">
        <v>1241</v>
      </c>
      <c r="F33" s="50">
        <v>1330</v>
      </c>
      <c r="G33" s="50">
        <v>1445</v>
      </c>
    </row>
    <row r="34" spans="1:7" ht="31.5">
      <c r="A34" s="40" t="s">
        <v>6</v>
      </c>
      <c r="B34" s="41" t="s">
        <v>48</v>
      </c>
      <c r="C34" s="40" t="s">
        <v>49</v>
      </c>
      <c r="D34" s="50">
        <v>1434.7</v>
      </c>
      <c r="E34" s="50">
        <v>1412</v>
      </c>
      <c r="F34" s="50">
        <v>1505</v>
      </c>
      <c r="G34" s="50">
        <v>1635</v>
      </c>
    </row>
    <row r="35" spans="1:7" ht="31.5">
      <c r="A35" s="40" t="s">
        <v>22</v>
      </c>
      <c r="B35" s="41" t="s">
        <v>50</v>
      </c>
      <c r="C35" s="40" t="s">
        <v>51</v>
      </c>
      <c r="D35" s="50">
        <v>20034.4</v>
      </c>
      <c r="E35" s="50">
        <v>45864.3</v>
      </c>
      <c r="F35" s="50">
        <f>27290+40000</f>
        <v>67290</v>
      </c>
      <c r="G35" s="50">
        <v>29730</v>
      </c>
    </row>
    <row r="36" spans="1:7" ht="15.75">
      <c r="A36" s="40" t="s">
        <v>23</v>
      </c>
      <c r="B36" s="41" t="s">
        <v>116</v>
      </c>
      <c r="C36" s="40" t="s">
        <v>117</v>
      </c>
      <c r="D36" s="59">
        <v>0</v>
      </c>
      <c r="E36" s="50">
        <v>7260.7</v>
      </c>
      <c r="F36" s="59">
        <v>0</v>
      </c>
      <c r="G36" s="59">
        <v>0</v>
      </c>
    </row>
    <row r="37" spans="1:7" ht="15.75">
      <c r="A37" s="40" t="s">
        <v>24</v>
      </c>
      <c r="B37" s="41" t="s">
        <v>52</v>
      </c>
      <c r="C37" s="40" t="s">
        <v>53</v>
      </c>
      <c r="D37" s="59">
        <v>0</v>
      </c>
      <c r="E37" s="50">
        <v>1270</v>
      </c>
      <c r="F37" s="50">
        <v>3870</v>
      </c>
      <c r="G37" s="50">
        <v>2800</v>
      </c>
    </row>
    <row r="38" spans="1:7" ht="15.75">
      <c r="A38" s="40" t="s">
        <v>25</v>
      </c>
      <c r="B38" s="41" t="s">
        <v>54</v>
      </c>
      <c r="C38" s="40" t="s">
        <v>55</v>
      </c>
      <c r="D38" s="50">
        <v>646.6</v>
      </c>
      <c r="E38" s="50">
        <v>767</v>
      </c>
      <c r="F38" s="50">
        <v>805</v>
      </c>
      <c r="G38" s="50">
        <v>860</v>
      </c>
    </row>
    <row r="39" spans="1:7" ht="15.75">
      <c r="A39" s="37">
        <v>2</v>
      </c>
      <c r="B39" s="38" t="s">
        <v>56</v>
      </c>
      <c r="C39" s="37" t="s">
        <v>57</v>
      </c>
      <c r="D39" s="51">
        <f>D40</f>
        <v>333.2</v>
      </c>
      <c r="E39" s="51">
        <f>E40</f>
        <v>375</v>
      </c>
      <c r="F39" s="51">
        <f>F40</f>
        <v>400</v>
      </c>
      <c r="G39" s="51">
        <f>G40</f>
        <v>420</v>
      </c>
    </row>
    <row r="40" spans="1:7" ht="31.5">
      <c r="A40" s="40" t="s">
        <v>58</v>
      </c>
      <c r="B40" s="52" t="s">
        <v>59</v>
      </c>
      <c r="C40" s="40" t="s">
        <v>60</v>
      </c>
      <c r="D40" s="50">
        <v>333.2</v>
      </c>
      <c r="E40" s="50">
        <v>375</v>
      </c>
      <c r="F40" s="50">
        <v>400</v>
      </c>
      <c r="G40" s="50">
        <v>420</v>
      </c>
    </row>
    <row r="41" spans="1:7" ht="15.75">
      <c r="A41" s="37">
        <v>3</v>
      </c>
      <c r="B41" s="38" t="s">
        <v>61</v>
      </c>
      <c r="C41" s="37" t="s">
        <v>62</v>
      </c>
      <c r="D41" s="51">
        <f>D42</f>
        <v>73405.6</v>
      </c>
      <c r="E41" s="51">
        <f>E42</f>
        <v>68670</v>
      </c>
      <c r="F41" s="51">
        <f>F42</f>
        <v>90000</v>
      </c>
      <c r="G41" s="51">
        <f>G42</f>
        <v>110000</v>
      </c>
    </row>
    <row r="42" spans="1:7" ht="15.75">
      <c r="A42" s="42" t="s">
        <v>63</v>
      </c>
      <c r="B42" s="43" t="s">
        <v>64</v>
      </c>
      <c r="C42" s="1" t="s">
        <v>65</v>
      </c>
      <c r="D42" s="53">
        <v>73405.6</v>
      </c>
      <c r="E42" s="53">
        <v>68670</v>
      </c>
      <c r="F42" s="53">
        <v>90000</v>
      </c>
      <c r="G42" s="53">
        <v>110000</v>
      </c>
    </row>
    <row r="43" spans="1:7" ht="15.75">
      <c r="A43" s="37">
        <v>4</v>
      </c>
      <c r="B43" s="38" t="s">
        <v>118</v>
      </c>
      <c r="C43" s="37" t="s">
        <v>119</v>
      </c>
      <c r="D43" s="63">
        <f>D44</f>
        <v>0</v>
      </c>
      <c r="E43" s="51">
        <f>E44</f>
        <v>980</v>
      </c>
      <c r="F43" s="51">
        <f>F44</f>
        <v>1555</v>
      </c>
      <c r="G43" s="51">
        <f>G44</f>
        <v>1430</v>
      </c>
    </row>
    <row r="44" spans="1:7" ht="15.75">
      <c r="A44" s="40" t="s">
        <v>68</v>
      </c>
      <c r="B44" s="45" t="s">
        <v>120</v>
      </c>
      <c r="C44" s="1" t="s">
        <v>121</v>
      </c>
      <c r="D44" s="60">
        <v>0</v>
      </c>
      <c r="E44" s="53">
        <f>290+690</f>
        <v>980</v>
      </c>
      <c r="F44" s="53">
        <f>285+730+540</f>
        <v>1555</v>
      </c>
      <c r="G44" s="53">
        <f>300+770+360</f>
        <v>1430</v>
      </c>
    </row>
    <row r="45" spans="1:7" ht="15.75">
      <c r="A45" s="37">
        <v>5</v>
      </c>
      <c r="B45" s="38" t="s">
        <v>66</v>
      </c>
      <c r="C45" s="37" t="s">
        <v>67</v>
      </c>
      <c r="D45" s="51">
        <f>D46+D47+D48</f>
        <v>12382.1</v>
      </c>
      <c r="E45" s="51">
        <f>E46+E47+E48</f>
        <v>19075</v>
      </c>
      <c r="F45" s="51">
        <f>F46+F47+F48</f>
        <v>23190</v>
      </c>
      <c r="G45" s="51">
        <f>G46+G47+G48</f>
        <v>24150</v>
      </c>
    </row>
    <row r="46" spans="1:7" ht="15.75">
      <c r="A46" s="40" t="s">
        <v>73</v>
      </c>
      <c r="B46" s="41" t="s">
        <v>122</v>
      </c>
      <c r="C46" s="40" t="s">
        <v>123</v>
      </c>
      <c r="D46" s="50">
        <v>281.1</v>
      </c>
      <c r="E46" s="50">
        <v>345</v>
      </c>
      <c r="F46" s="50">
        <v>365</v>
      </c>
      <c r="G46" s="50">
        <v>295</v>
      </c>
    </row>
    <row r="47" spans="1:7" ht="15.75">
      <c r="A47" s="40" t="s">
        <v>106</v>
      </c>
      <c r="B47" s="41" t="s">
        <v>69</v>
      </c>
      <c r="C47" s="40" t="s">
        <v>70</v>
      </c>
      <c r="D47" s="50">
        <v>12101</v>
      </c>
      <c r="E47" s="50">
        <f>1465+16385</f>
        <v>17850</v>
      </c>
      <c r="F47" s="50">
        <f>1550+17325+3000</f>
        <v>21875</v>
      </c>
      <c r="G47" s="50">
        <f>18220+1635+3000</f>
        <v>22855</v>
      </c>
    </row>
    <row r="48" spans="1:7" ht="15.75">
      <c r="A48" s="40" t="s">
        <v>128</v>
      </c>
      <c r="B48" s="41" t="s">
        <v>129</v>
      </c>
      <c r="C48" s="40" t="s">
        <v>130</v>
      </c>
      <c r="D48" s="59">
        <v>0</v>
      </c>
      <c r="E48" s="50">
        <v>880</v>
      </c>
      <c r="F48" s="50">
        <v>950</v>
      </c>
      <c r="G48" s="50">
        <v>1000</v>
      </c>
    </row>
    <row r="49" spans="1:7" ht="15.75">
      <c r="A49" s="37" t="s">
        <v>76</v>
      </c>
      <c r="B49" s="38" t="s">
        <v>71</v>
      </c>
      <c r="C49" s="37" t="s">
        <v>72</v>
      </c>
      <c r="D49" s="51">
        <f>D50</f>
        <v>9756.5</v>
      </c>
      <c r="E49" s="51">
        <f>E50</f>
        <v>16840</v>
      </c>
      <c r="F49" s="51">
        <f>F50</f>
        <v>21815</v>
      </c>
      <c r="G49" s="51">
        <f>G50</f>
        <v>22800</v>
      </c>
    </row>
    <row r="50" spans="1:7" ht="15.75">
      <c r="A50" s="40" t="s">
        <v>79</v>
      </c>
      <c r="B50" s="41" t="s">
        <v>74</v>
      </c>
      <c r="C50" s="40" t="s">
        <v>75</v>
      </c>
      <c r="D50" s="50">
        <v>9756.5</v>
      </c>
      <c r="E50" s="50">
        <v>16840</v>
      </c>
      <c r="F50" s="50">
        <f>19815+2000</f>
        <v>21815</v>
      </c>
      <c r="G50" s="50">
        <f>20800+2000</f>
        <v>22800</v>
      </c>
    </row>
    <row r="51" spans="1:7" ht="15.75">
      <c r="A51" s="37" t="s">
        <v>84</v>
      </c>
      <c r="B51" s="38" t="s">
        <v>77</v>
      </c>
      <c r="C51" s="37" t="s">
        <v>78</v>
      </c>
      <c r="D51" s="51">
        <f>D52+D53</f>
        <v>17740.7</v>
      </c>
      <c r="E51" s="51">
        <f>E52+E53</f>
        <v>17700</v>
      </c>
      <c r="F51" s="51">
        <f>F52+F53</f>
        <v>19190</v>
      </c>
      <c r="G51" s="51">
        <f>G52+G53</f>
        <v>20280</v>
      </c>
    </row>
    <row r="52" spans="1:7" ht="15.75">
      <c r="A52" s="42" t="s">
        <v>87</v>
      </c>
      <c r="B52" s="41" t="s">
        <v>80</v>
      </c>
      <c r="C52" s="40" t="s">
        <v>81</v>
      </c>
      <c r="D52" s="50">
        <v>164.4</v>
      </c>
      <c r="E52" s="50">
        <v>650</v>
      </c>
      <c r="F52" s="50">
        <v>1100</v>
      </c>
      <c r="G52" s="50">
        <v>1170</v>
      </c>
    </row>
    <row r="53" spans="1:7" ht="16.5">
      <c r="A53" s="40" t="s">
        <v>107</v>
      </c>
      <c r="B53" s="44" t="s">
        <v>82</v>
      </c>
      <c r="C53" s="40" t="s">
        <v>83</v>
      </c>
      <c r="D53" s="50">
        <v>17576.3</v>
      </c>
      <c r="E53" s="50">
        <v>17050</v>
      </c>
      <c r="F53" s="50">
        <v>18090</v>
      </c>
      <c r="G53" s="50">
        <v>19110</v>
      </c>
    </row>
    <row r="54" spans="1:7" ht="15.75">
      <c r="A54" s="37" t="s">
        <v>89</v>
      </c>
      <c r="B54" s="38" t="s">
        <v>85</v>
      </c>
      <c r="C54" s="37" t="s">
        <v>86</v>
      </c>
      <c r="D54" s="51">
        <f>D55</f>
        <v>1165</v>
      </c>
      <c r="E54" s="51">
        <f>E55</f>
        <v>1355</v>
      </c>
      <c r="F54" s="51">
        <f>F55</f>
        <v>1735</v>
      </c>
      <c r="G54" s="51">
        <f>G55</f>
        <v>2010</v>
      </c>
    </row>
    <row r="55" spans="1:7" ht="15.75">
      <c r="A55" s="42" t="s">
        <v>92</v>
      </c>
      <c r="B55" s="45" t="s">
        <v>88</v>
      </c>
      <c r="C55" s="42" t="s">
        <v>104</v>
      </c>
      <c r="D55" s="54">
        <v>1165</v>
      </c>
      <c r="E55" s="54">
        <f>585+770</f>
        <v>1355</v>
      </c>
      <c r="F55" s="54">
        <v>1735</v>
      </c>
      <c r="G55" s="54">
        <f>650+860+500</f>
        <v>2010</v>
      </c>
    </row>
    <row r="56" spans="1:7" ht="15.75">
      <c r="A56" s="37" t="s">
        <v>124</v>
      </c>
      <c r="B56" s="38" t="s">
        <v>90</v>
      </c>
      <c r="C56" s="37" t="s">
        <v>91</v>
      </c>
      <c r="D56" s="51">
        <f>D57+D58</f>
        <v>1936.2</v>
      </c>
      <c r="E56" s="51">
        <f>E57+E58</f>
        <v>2190</v>
      </c>
      <c r="F56" s="51">
        <f>F57+F58</f>
        <v>2315</v>
      </c>
      <c r="G56" s="51">
        <f>G57+G58</f>
        <v>2440</v>
      </c>
    </row>
    <row r="57" spans="1:7" ht="15.75">
      <c r="A57" s="42" t="s">
        <v>125</v>
      </c>
      <c r="B57" s="55" t="s">
        <v>94</v>
      </c>
      <c r="C57" s="42" t="s">
        <v>95</v>
      </c>
      <c r="D57" s="54">
        <v>1622.2</v>
      </c>
      <c r="E57" s="54">
        <v>1840</v>
      </c>
      <c r="F57" s="54">
        <v>1945</v>
      </c>
      <c r="G57" s="54">
        <v>2050</v>
      </c>
    </row>
    <row r="58" spans="1:7" ht="15.75">
      <c r="A58" s="42" t="s">
        <v>126</v>
      </c>
      <c r="B58" s="45" t="s">
        <v>93</v>
      </c>
      <c r="C58" s="42" t="s">
        <v>105</v>
      </c>
      <c r="D58" s="54">
        <v>314</v>
      </c>
      <c r="E58" s="54">
        <v>350</v>
      </c>
      <c r="F58" s="54">
        <v>370</v>
      </c>
      <c r="G58" s="54">
        <v>390</v>
      </c>
    </row>
    <row r="59" spans="1:7" ht="15.75">
      <c r="A59" s="56"/>
      <c r="B59" s="57" t="s">
        <v>19</v>
      </c>
      <c r="C59" s="56"/>
      <c r="D59" s="58">
        <f>D56+D54+D51+D49+D45+D43+D41+D39+D32</f>
        <v>140000</v>
      </c>
      <c r="E59" s="58">
        <f>E56+E54+E51+E49+E45+E43+E41+E39+E32</f>
        <v>185000</v>
      </c>
      <c r="F59" s="58">
        <f>F56+F54+F51+F49+F45+F43+F41+F39+F32</f>
        <v>235000</v>
      </c>
      <c r="G59" s="58">
        <f>G56+G54+G51+G49+G45+G43+G41+G39+G32</f>
        <v>220000</v>
      </c>
    </row>
    <row r="60" ht="15.75">
      <c r="A60" s="10"/>
    </row>
    <row r="61" spans="1:4" ht="15.75">
      <c r="A61" s="10"/>
      <c r="B61" s="46" t="s">
        <v>101</v>
      </c>
      <c r="D61" s="47" t="s">
        <v>97</v>
      </c>
    </row>
    <row r="62" spans="1:4" ht="15.75">
      <c r="A62" s="10"/>
      <c r="B62" s="46" t="s">
        <v>127</v>
      </c>
      <c r="D62" s="33" t="s">
        <v>96</v>
      </c>
    </row>
    <row r="63" ht="15.75">
      <c r="A63" s="10"/>
    </row>
    <row r="64" ht="15.75">
      <c r="A64" s="10"/>
    </row>
    <row r="65" ht="15.75">
      <c r="A65" s="10"/>
    </row>
    <row r="66" ht="15.75">
      <c r="A66" s="10"/>
    </row>
    <row r="67" ht="15.75">
      <c r="A67" s="10"/>
    </row>
    <row r="68" ht="15.75">
      <c r="A68" s="10"/>
    </row>
    <row r="69" ht="15.75">
      <c r="A69" s="10"/>
    </row>
    <row r="70" ht="15.75">
      <c r="A70" s="10"/>
    </row>
    <row r="71" ht="15.75">
      <c r="A71" s="10"/>
    </row>
    <row r="72" ht="15.75">
      <c r="A72" s="10"/>
    </row>
    <row r="73" ht="15.75">
      <c r="A73" s="10"/>
    </row>
    <row r="74" ht="15.75">
      <c r="A74" s="10"/>
    </row>
    <row r="75" ht="15.75">
      <c r="A75" s="10"/>
    </row>
    <row r="76" ht="15.75">
      <c r="A76" s="10"/>
    </row>
    <row r="77" ht="15.75">
      <c r="A77" s="10"/>
    </row>
    <row r="78" ht="15.75">
      <c r="A78" s="10"/>
    </row>
    <row r="79" ht="15.75">
      <c r="A79" s="10"/>
    </row>
    <row r="80" ht="15.75">
      <c r="A80" s="10"/>
    </row>
    <row r="81" ht="15.75">
      <c r="A81" s="10"/>
    </row>
    <row r="82" ht="15.75">
      <c r="A82" s="10"/>
    </row>
    <row r="83" ht="15.75">
      <c r="A83" s="10"/>
    </row>
    <row r="84" ht="15.75">
      <c r="A84" s="10"/>
    </row>
    <row r="85" ht="15.75">
      <c r="A85" s="10"/>
    </row>
    <row r="86" ht="15.75">
      <c r="A86" s="10"/>
    </row>
    <row r="87" ht="15.75">
      <c r="A87" s="10"/>
    </row>
    <row r="88" ht="15.75">
      <c r="A88" s="10"/>
    </row>
    <row r="89" ht="15.75">
      <c r="A89" s="10"/>
    </row>
    <row r="90" ht="15.75">
      <c r="A90" s="10"/>
    </row>
    <row r="91" ht="15.75">
      <c r="A91" s="10"/>
    </row>
    <row r="92" ht="15.75">
      <c r="A92" s="10"/>
    </row>
    <row r="93" ht="15.75">
      <c r="A93" s="10"/>
    </row>
    <row r="94" ht="15.75">
      <c r="A94" s="10"/>
    </row>
    <row r="95" ht="15.75">
      <c r="A95" s="10"/>
    </row>
    <row r="96" ht="15.75">
      <c r="A96" s="10"/>
    </row>
    <row r="97" ht="15.75">
      <c r="A97" s="10"/>
    </row>
    <row r="98" ht="15.75">
      <c r="A98" s="10"/>
    </row>
    <row r="99" ht="15.75">
      <c r="A99" s="10"/>
    </row>
    <row r="100" ht="15.75">
      <c r="A100" s="10"/>
    </row>
    <row r="101" ht="15.75">
      <c r="A101" s="10"/>
    </row>
    <row r="102" ht="15.75">
      <c r="A102" s="10"/>
    </row>
    <row r="103" ht="15.75">
      <c r="A103" s="10"/>
    </row>
    <row r="104" ht="15.75">
      <c r="A104" s="10"/>
    </row>
    <row r="105" ht="15.75">
      <c r="A105" s="10"/>
    </row>
    <row r="106" ht="15.75">
      <c r="A106" s="10"/>
    </row>
    <row r="107" ht="15.75">
      <c r="A107" s="10"/>
    </row>
  </sheetData>
  <sheetProtection/>
  <mergeCells count="4">
    <mergeCell ref="A6:F6"/>
    <mergeCell ref="C28:F28"/>
    <mergeCell ref="G21:G28"/>
    <mergeCell ref="A29:G29"/>
  </mergeCells>
  <printOptions/>
  <pageMargins left="1.1811023622047245" right="0.3937007874015748" top="0.5905511811023623" bottom="0" header="0.5118110236220472" footer="0.5118110236220472"/>
  <pageSetup fitToHeight="2" horizontalDpi="600" verticalDpi="600" orientation="landscape" paperSize="9" scale="75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Муниципальное образование N80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Аракелов Г.А.</dc:creator>
  <cp:keywords/>
  <dc:description/>
  <cp:lastModifiedBy>User</cp:lastModifiedBy>
  <cp:lastPrinted>2013-11-21T09:00:38Z</cp:lastPrinted>
  <dcterms:created xsi:type="dcterms:W3CDTF">2002-01-11T06:56:55Z</dcterms:created>
  <dcterms:modified xsi:type="dcterms:W3CDTF">2013-11-23T11:30:30Z</dcterms:modified>
  <cp:category/>
  <cp:version/>
  <cp:contentType/>
  <cp:contentStatus/>
</cp:coreProperties>
</file>